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av\Desktop\Emmanuel Education Fund\2023\"/>
    </mc:Choice>
  </mc:AlternateContent>
  <xr:revisionPtr revIDLastSave="0" documentId="13_ncr:1_{8E30B91C-299D-4B94-8550-36EBBBDECF64}" xr6:coauthVersionLast="47" xr6:coauthVersionMax="47" xr10:uidLastSave="{00000000-0000-0000-0000-000000000000}"/>
  <bookViews>
    <workbookView xWindow="-110" yWindow="-110" windowWidth="19420" windowHeight="10420" xr2:uid="{D3E6F9CD-AC96-451A-A418-C6C716D3E98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D20" i="1"/>
  <c r="D19" i="1"/>
  <c r="D18" i="1"/>
  <c r="D17" i="1"/>
  <c r="D16" i="1"/>
  <c r="D15" i="1"/>
  <c r="D10" i="1"/>
  <c r="D8" i="1"/>
  <c r="D7" i="1"/>
  <c r="E27" i="1" l="1"/>
  <c r="C37" i="1" s="1"/>
  <c r="E11" i="1"/>
  <c r="C10" i="1" s="1"/>
  <c r="C15" i="1" l="1"/>
  <c r="C26" i="1"/>
  <c r="C24" i="1"/>
  <c r="C23" i="1"/>
  <c r="C22" i="1"/>
  <c r="C21" i="1"/>
  <c r="C18" i="1"/>
  <c r="C17" i="1"/>
  <c r="C16" i="1"/>
  <c r="C19" i="1"/>
  <c r="C25" i="1"/>
  <c r="C20" i="1"/>
  <c r="C36" i="1"/>
  <c r="C9" i="1"/>
  <c r="E29" i="1"/>
  <c r="C8" i="1"/>
  <c r="C7" i="1"/>
  <c r="C27" i="1" l="1"/>
  <c r="C11" i="1"/>
</calcChain>
</file>

<file path=xl/sharedStrings.xml><?xml version="1.0" encoding="utf-8"?>
<sst xmlns="http://schemas.openxmlformats.org/spreadsheetml/2006/main" count="38" uniqueCount="37">
  <si>
    <t>Incomes 收入 (USD 美元)</t>
  </si>
  <si>
    <t>%</t>
  </si>
  <si>
    <t>PCCC Donation 所有经过 华沙华人教会的奉献</t>
  </si>
  <si>
    <t>K-PACT Donation 所有经过 K-PACT 的奉献</t>
  </si>
  <si>
    <t>Taiwan Donation 台湾信义会</t>
  </si>
  <si>
    <t>Total Inc 总收入 </t>
  </si>
  <si>
    <t>Expenses支出 (USD 美元)</t>
  </si>
  <si>
    <t>Administration 行政</t>
  </si>
  <si>
    <t>Lunch for Ukrainian students 波兰学校乌克兰孩子午饭</t>
  </si>
  <si>
    <t>Food &amp; Supplies 食物用品</t>
  </si>
  <si>
    <t>Books Printing 邻舍书屋</t>
  </si>
  <si>
    <t>Ukrainian church rental 乌克兰教会租房</t>
  </si>
  <si>
    <t>Word of Faith (Ukraine) Warehouse rental</t>
  </si>
  <si>
    <t>Conference Fees  烏乌克兰第二次营会预付款</t>
  </si>
  <si>
    <t>Life Center 生命中心</t>
  </si>
  <si>
    <t>Subsidy for Theology study  帮助弟兄读神学</t>
  </si>
  <si>
    <t>Aid in Ukraine (Clothings &amp; etc) 烏克蘭本土援助事工</t>
  </si>
  <si>
    <t xml:space="preserve">Others 其他- </t>
  </si>
  <si>
    <t>Total Exp 总支出</t>
  </si>
  <si>
    <t>Total Net 总結余</t>
  </si>
  <si>
    <t>Bank Account Record 銀行户口 記錄 (USD 美元)</t>
  </si>
  <si>
    <t>Jan 1, 2023</t>
  </si>
  <si>
    <t>Beginning Balance 期初余额</t>
  </si>
  <si>
    <t>Jan - Mar, 2023</t>
  </si>
  <si>
    <t>Total Income 总收入 </t>
  </si>
  <si>
    <t>Jan - Mar , 2023</t>
  </si>
  <si>
    <t>Total Expenses 总支出</t>
  </si>
  <si>
    <t>(includes Polish, US &amp; Euro accounts)</t>
  </si>
  <si>
    <t>Mar 31, 2023</t>
  </si>
  <si>
    <t>Ending Balance 期末余额</t>
  </si>
  <si>
    <t>K-PACT for Ukraine 烏克蘭事工</t>
  </si>
  <si>
    <t>Europe Donation 欧洲奉献</t>
  </si>
  <si>
    <t>Wages  波兰语老师 &amp;晨曦姐妹工资</t>
  </si>
  <si>
    <t xml:space="preserve">Net  結余 (USD 美元)    </t>
  </si>
  <si>
    <t>US $</t>
  </si>
  <si>
    <r>
      <t xml:space="preserve">2023  January - March  Account Summary  </t>
    </r>
    <r>
      <rPr>
        <sz val="12"/>
        <color theme="1"/>
        <rFont val="Arial Narrow"/>
        <family val="2"/>
      </rPr>
      <t>財务縂結</t>
    </r>
  </si>
  <si>
    <t>Emmanuel Education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</si>
</sst>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8596148564104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0" fontId="2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 vertical="center"/>
    </xf>
    <xf numFmtId="10" fontId="3" fillId="0" borderId="0" xfId="3" applyNumberFormat="1" applyFont="1" applyAlignment="1">
      <alignment horizontal="center" vertical="center"/>
    </xf>
    <xf numFmtId="164" fontId="3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0" fontId="3" fillId="0" borderId="1" xfId="3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right" vertical="center"/>
    </xf>
    <xf numFmtId="10" fontId="3" fillId="0" borderId="0" xfId="0" applyNumberFormat="1" applyFont="1" applyAlignment="1">
      <alignment horizontal="center" vertical="center"/>
    </xf>
    <xf numFmtId="164" fontId="3" fillId="0" borderId="2" xfId="1" applyNumberFormat="1" applyFont="1" applyBorder="1" applyAlignment="1">
      <alignment horizontal="right" vertical="center"/>
    </xf>
    <xf numFmtId="164" fontId="3" fillId="0" borderId="0" xfId="1" applyNumberFormat="1" applyFont="1" applyBorder="1" applyAlignment="1">
      <alignment horizontal="right" vertical="center"/>
    </xf>
    <xf numFmtId="164" fontId="3" fillId="0" borderId="0" xfId="1" applyNumberFormat="1" applyFont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5" fontId="3" fillId="0" borderId="9" xfId="0" quotePrefix="1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5" fontId="3" fillId="0" borderId="18" xfId="0" quotePrefix="1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64" fontId="3" fillId="0" borderId="0" xfId="1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4" fontId="2" fillId="0" borderId="3" xfId="2" applyFont="1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7" xfId="0" quotePrefix="1" applyFont="1" applyBorder="1" applyAlignment="1">
      <alignment vertical="center"/>
    </xf>
    <xf numFmtId="165" fontId="3" fillId="0" borderId="0" xfId="2" applyNumberFormat="1" applyFont="1" applyBorder="1" applyAlignment="1">
      <alignment horizontal="center" vertical="center"/>
    </xf>
    <xf numFmtId="165" fontId="3" fillId="0" borderId="8" xfId="2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166" fontId="3" fillId="0" borderId="19" xfId="2" applyNumberFormat="1" applyFont="1" applyBorder="1" applyAlignment="1">
      <alignment horizontal="center" vertical="center"/>
    </xf>
    <xf numFmtId="166" fontId="3" fillId="0" borderId="20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5" fontId="3" fillId="0" borderId="10" xfId="2" applyNumberFormat="1" applyFont="1" applyBorder="1" applyAlignment="1">
      <alignment horizontal="center" vertical="center"/>
    </xf>
    <xf numFmtId="165" fontId="3" fillId="0" borderId="11" xfId="2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sav\Desktop\Emmanuel%20Education%20Fund\2023\Jan%20calculation.xlsx" TargetMode="External"/><Relationship Id="rId1" Type="http://schemas.openxmlformats.org/officeDocument/2006/relationships/externalLinkPath" Target="Jan%20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 Exp"/>
      <sheetName val="Jan Inc"/>
      <sheetName val="Jan FS"/>
    </sheetNames>
    <sheetDataSet>
      <sheetData sheetId="0">
        <row r="71">
          <cell r="G71">
            <v>281.49920255183412</v>
          </cell>
        </row>
        <row r="72">
          <cell r="G72">
            <v>39.542063059740258</v>
          </cell>
        </row>
        <row r="73">
          <cell r="G73">
            <v>5468.2159945317835</v>
          </cell>
        </row>
        <row r="74">
          <cell r="G74">
            <v>1708.8174982911823</v>
          </cell>
        </row>
        <row r="75">
          <cell r="G75">
            <v>384.55228981544769</v>
          </cell>
        </row>
        <row r="76">
          <cell r="G76">
            <v>1133.5315561631351</v>
          </cell>
        </row>
        <row r="77">
          <cell r="G77">
            <v>3075.8714969241282</v>
          </cell>
        </row>
        <row r="78">
          <cell r="G78">
            <v>5000</v>
          </cell>
        </row>
        <row r="79">
          <cell r="G79">
            <v>3647.0722260195944</v>
          </cell>
        </row>
        <row r="80">
          <cell r="G80">
            <v>2961.9503303713827</v>
          </cell>
        </row>
        <row r="81">
          <cell r="G81">
            <v>4556.8466621098196</v>
          </cell>
        </row>
        <row r="83">
          <cell r="G83">
            <v>8316.2451583504208</v>
          </cell>
        </row>
        <row r="84">
          <cell r="G84">
            <v>1672.2488038277513</v>
          </cell>
        </row>
        <row r="85">
          <cell r="G85">
            <v>3818.7559808612441</v>
          </cell>
        </row>
        <row r="86">
          <cell r="G86">
            <v>820.23239917976753</v>
          </cell>
        </row>
        <row r="87">
          <cell r="G87">
            <v>157.21120984278878</v>
          </cell>
        </row>
        <row r="88">
          <cell r="G88">
            <v>355.02848029163818</v>
          </cell>
        </row>
      </sheetData>
      <sheetData sheetId="1">
        <row r="30">
          <cell r="I30">
            <v>729.80319999999995</v>
          </cell>
        </row>
        <row r="31">
          <cell r="I31">
            <v>49356.826528800004</v>
          </cell>
        </row>
        <row r="41">
          <cell r="E41">
            <v>6563.9621781727028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BCA5D-CF3A-4C53-A97E-C9C590049511}">
  <dimension ref="A1:F39"/>
  <sheetViews>
    <sheetView tabSelected="1" workbookViewId="0">
      <selection activeCell="B5" sqref="B5"/>
    </sheetView>
  </sheetViews>
  <sheetFormatPr defaultRowHeight="15.5" x14ac:dyDescent="0.35"/>
  <cols>
    <col min="1" max="1" width="8.90625" style="4" customWidth="1"/>
    <col min="2" max="2" width="48.90625" style="4" customWidth="1"/>
    <col min="3" max="3" width="9.54296875" style="4" bestFit="1" customWidth="1"/>
    <col min="4" max="4" width="10" style="4" bestFit="1" customWidth="1"/>
    <col min="5" max="6" width="11" style="4" bestFit="1" customWidth="1"/>
    <col min="7" max="16384" width="8.7265625" style="4"/>
  </cols>
  <sheetData>
    <row r="1" spans="1:6" x14ac:dyDescent="0.35">
      <c r="A1" s="42" t="s">
        <v>36</v>
      </c>
      <c r="B1" s="42"/>
      <c r="C1" s="42"/>
      <c r="D1" s="42"/>
      <c r="E1" s="42"/>
      <c r="F1" s="42"/>
    </row>
    <row r="2" spans="1:6" x14ac:dyDescent="0.35">
      <c r="A2" s="42" t="s">
        <v>30</v>
      </c>
      <c r="B2" s="42"/>
      <c r="C2" s="42"/>
      <c r="D2" s="42"/>
      <c r="E2" s="42"/>
      <c r="F2" s="42"/>
    </row>
    <row r="3" spans="1:6" x14ac:dyDescent="0.35">
      <c r="A3" s="43" t="s">
        <v>35</v>
      </c>
      <c r="B3" s="43"/>
      <c r="C3" s="43"/>
      <c r="D3" s="43"/>
      <c r="E3" s="43"/>
      <c r="F3" s="43"/>
    </row>
    <row r="4" spans="1:6" x14ac:dyDescent="0.35">
      <c r="A4" s="5"/>
      <c r="B4" s="5"/>
      <c r="C4" s="5"/>
      <c r="D4" s="5"/>
      <c r="E4" s="5"/>
      <c r="F4" s="5"/>
    </row>
    <row r="5" spans="1:6" x14ac:dyDescent="0.35">
      <c r="A5" s="1" t="s">
        <v>0</v>
      </c>
      <c r="B5" s="6"/>
      <c r="C5" s="6"/>
      <c r="D5" s="6"/>
      <c r="E5" s="6"/>
      <c r="F5" s="6"/>
    </row>
    <row r="6" spans="1:6" x14ac:dyDescent="0.35">
      <c r="A6" s="2"/>
      <c r="B6" s="6"/>
      <c r="C6" s="7" t="s">
        <v>1</v>
      </c>
      <c r="D6" s="6"/>
      <c r="E6" s="6"/>
      <c r="F6" s="6"/>
    </row>
    <row r="7" spans="1:6" x14ac:dyDescent="0.35">
      <c r="A7" s="2"/>
      <c r="B7" s="8" t="s">
        <v>2</v>
      </c>
      <c r="C7" s="9">
        <f>D7/$E$11</f>
        <v>0.11586749506433298</v>
      </c>
      <c r="D7" s="10">
        <f>'[1]Jan Inc'!E41</f>
        <v>6563.9621781727028</v>
      </c>
      <c r="E7" s="10"/>
      <c r="F7" s="6"/>
    </row>
    <row r="8" spans="1:6" x14ac:dyDescent="0.35">
      <c r="A8" s="2"/>
      <c r="B8" s="11" t="s">
        <v>31</v>
      </c>
      <c r="C8" s="9">
        <f>D8/$E$11</f>
        <v>1.2882534417264823E-2</v>
      </c>
      <c r="D8" s="10">
        <f>'[1]Jan Inc'!I30</f>
        <v>729.80319999999995</v>
      </c>
      <c r="E8" s="10"/>
      <c r="F8" s="6"/>
    </row>
    <row r="9" spans="1:6" x14ac:dyDescent="0.35">
      <c r="A9" s="1"/>
      <c r="B9" s="8" t="s">
        <v>3</v>
      </c>
      <c r="C9" s="9">
        <f>D9/$E$11</f>
        <v>0</v>
      </c>
      <c r="D9" s="10">
        <v>0</v>
      </c>
      <c r="E9" s="10"/>
      <c r="F9" s="6"/>
    </row>
    <row r="10" spans="1:6" ht="16" thickBot="1" x14ac:dyDescent="0.4">
      <c r="A10" s="1"/>
      <c r="B10" s="12" t="s">
        <v>4</v>
      </c>
      <c r="C10" s="13">
        <f>D10/$E$11</f>
        <v>0.87124997051840214</v>
      </c>
      <c r="D10" s="14">
        <f>'[1]Jan Inc'!I31</f>
        <v>49356.826528800004</v>
      </c>
      <c r="E10" s="14"/>
      <c r="F10" s="6"/>
    </row>
    <row r="11" spans="1:6" ht="16" thickBot="1" x14ac:dyDescent="0.4">
      <c r="A11" s="1"/>
      <c r="B11" s="30" t="s">
        <v>5</v>
      </c>
      <c r="C11" s="15">
        <f>SUM(C7:C10)</f>
        <v>1</v>
      </c>
      <c r="E11" s="16">
        <f>SUM(D7:D10)</f>
        <v>56650.59190697271</v>
      </c>
      <c r="F11" s="6"/>
    </row>
    <row r="12" spans="1:6" ht="16" thickTop="1" x14ac:dyDescent="0.35">
      <c r="A12" s="1"/>
      <c r="B12" s="6"/>
      <c r="C12" s="15"/>
      <c r="D12" s="10"/>
      <c r="E12" s="17"/>
      <c r="F12" s="6"/>
    </row>
    <row r="13" spans="1:6" x14ac:dyDescent="0.35">
      <c r="A13" s="1" t="s">
        <v>6</v>
      </c>
      <c r="B13" s="6"/>
      <c r="C13" s="6"/>
      <c r="D13" s="10"/>
      <c r="E13" s="17"/>
      <c r="F13" s="6"/>
    </row>
    <row r="14" spans="1:6" x14ac:dyDescent="0.35">
      <c r="A14" s="1"/>
      <c r="B14" s="6"/>
      <c r="C14" s="7" t="s">
        <v>1</v>
      </c>
      <c r="D14" s="6"/>
      <c r="E14" s="6"/>
      <c r="F14" s="6"/>
    </row>
    <row r="15" spans="1:6" x14ac:dyDescent="0.35">
      <c r="A15" s="2"/>
      <c r="B15" s="11" t="s">
        <v>7</v>
      </c>
      <c r="C15" s="9">
        <f>D15/$E$27</f>
        <v>7.1787657086107418E-2</v>
      </c>
      <c r="D15" s="18">
        <f>-('[1]Jan Exp'!G72+'[1]Jan Exp'!G77)</f>
        <v>-3115.4135599838683</v>
      </c>
      <c r="E15" s="6"/>
      <c r="F15" s="2"/>
    </row>
    <row r="16" spans="1:6" x14ac:dyDescent="0.35">
      <c r="A16" s="2"/>
      <c r="B16" s="11" t="s">
        <v>8</v>
      </c>
      <c r="C16" s="9">
        <f>D16/$E$27</f>
        <v>6.8251444159434307E-2</v>
      </c>
      <c r="D16" s="18">
        <f>-'[1]Jan Exp'!G80</f>
        <v>-2961.9503303713827</v>
      </c>
      <c r="E16" s="6"/>
      <c r="F16" s="2"/>
    </row>
    <row r="17" spans="1:6" x14ac:dyDescent="0.35">
      <c r="A17" s="1"/>
      <c r="B17" s="11" t="s">
        <v>9</v>
      </c>
      <c r="C17" s="9">
        <f t="shared" ref="C17:C26" si="0">D17/$E$27</f>
        <v>1.8970226398560306E-2</v>
      </c>
      <c r="D17" s="18">
        <f>-('[1]Jan Exp'!G71+'[1]Jan Exp'!G75+'[1]Jan Exp'!G87)</f>
        <v>-823.26270221007053</v>
      </c>
      <c r="E17" s="6"/>
      <c r="F17" s="2"/>
    </row>
    <row r="18" spans="1:6" x14ac:dyDescent="0.35">
      <c r="A18" s="1"/>
      <c r="B18" s="11" t="s">
        <v>10</v>
      </c>
      <c r="C18" s="9">
        <f t="shared" si="0"/>
        <v>3.8533190339089855E-2</v>
      </c>
      <c r="D18" s="18">
        <f>-'[1]Jan Exp'!G84</f>
        <v>-1672.2488038277513</v>
      </c>
      <c r="E18" s="6"/>
      <c r="F18" s="2"/>
    </row>
    <row r="19" spans="1:6" x14ac:dyDescent="0.35">
      <c r="A19" s="1"/>
      <c r="B19" s="11" t="s">
        <v>11</v>
      </c>
      <c r="C19" s="9">
        <f t="shared" si="0"/>
        <v>3.9375833168904403E-2</v>
      </c>
      <c r="D19" s="18">
        <f>-'[1]Jan Exp'!G74</f>
        <v>-1708.8174982911823</v>
      </c>
      <c r="E19" s="6"/>
      <c r="F19" s="2"/>
    </row>
    <row r="20" spans="1:6" x14ac:dyDescent="0.35">
      <c r="A20" s="1"/>
      <c r="B20" s="11" t="s">
        <v>12</v>
      </c>
      <c r="C20" s="9">
        <f t="shared" si="0"/>
        <v>0.10500222178374508</v>
      </c>
      <c r="D20" s="18">
        <f>-'[1]Jan Exp'!G81</f>
        <v>-4556.8466621098196</v>
      </c>
      <c r="E20" s="6"/>
      <c r="F20" s="2"/>
    </row>
    <row r="21" spans="1:6" x14ac:dyDescent="0.35">
      <c r="A21" s="1"/>
      <c r="B21" s="11" t="s">
        <v>13</v>
      </c>
      <c r="C21" s="9">
        <f t="shared" si="0"/>
        <v>8.4038528204620377E-2</v>
      </c>
      <c r="D21" s="18">
        <f>-'[1]Jan Exp'!G79</f>
        <v>-3647.0722260195944</v>
      </c>
      <c r="E21" s="6"/>
      <c r="F21" s="2"/>
    </row>
    <row r="22" spans="1:6" x14ac:dyDescent="0.35">
      <c r="A22" s="1"/>
      <c r="B22" s="11" t="s">
        <v>14</v>
      </c>
      <c r="C22" s="9">
        <f t="shared" si="0"/>
        <v>0.1260026661404941</v>
      </c>
      <c r="D22" s="18">
        <f>-'[1]Jan Exp'!G73</f>
        <v>-5468.2159945317835</v>
      </c>
      <c r="E22" s="6"/>
      <c r="F22" s="2"/>
    </row>
    <row r="23" spans="1:6" x14ac:dyDescent="0.35">
      <c r="A23" s="1"/>
      <c r="B23" s="11" t="s">
        <v>32</v>
      </c>
      <c r="C23" s="9">
        <f t="shared" si="0"/>
        <v>0.1141142620890276</v>
      </c>
      <c r="D23" s="18">
        <f>-('[1]Jan Exp'!G76+'[1]Jan Exp'!G85)</f>
        <v>-4952.2875370243792</v>
      </c>
      <c r="E23" s="6"/>
      <c r="F23" s="2"/>
    </row>
    <row r="24" spans="1:6" x14ac:dyDescent="0.35">
      <c r="A24" s="2"/>
      <c r="B24" s="11" t="s">
        <v>15</v>
      </c>
      <c r="C24" s="9">
        <f t="shared" si="0"/>
        <v>0.11521368785221431</v>
      </c>
      <c r="D24" s="18">
        <f>-'[1]Jan Exp'!G78</f>
        <v>-5000</v>
      </c>
      <c r="E24" s="6"/>
      <c r="F24" s="2"/>
    </row>
    <row r="25" spans="1:6" x14ac:dyDescent="0.35">
      <c r="A25" s="2"/>
      <c r="B25" s="11" t="s">
        <v>16</v>
      </c>
      <c r="C25" s="9">
        <f t="shared" si="0"/>
        <v>0.21052945467640888</v>
      </c>
      <c r="D25" s="18">
        <f>-('[1]Jan Exp'!G83+'[1]Jan Exp'!G86)</f>
        <v>-9136.4775575301883</v>
      </c>
      <c r="E25" s="6"/>
      <c r="F25" s="2"/>
    </row>
    <row r="26" spans="1:6" ht="16" thickBot="1" x14ac:dyDescent="0.4">
      <c r="A26" s="2"/>
      <c r="B26" s="12" t="s">
        <v>17</v>
      </c>
      <c r="C26" s="13">
        <f t="shared" si="0"/>
        <v>8.1808281013933636E-3</v>
      </c>
      <c r="D26" s="19">
        <f>-'[1]Jan Exp'!G88</f>
        <v>-355.02848029163818</v>
      </c>
      <c r="E26" s="20"/>
      <c r="F26" s="2"/>
    </row>
    <row r="27" spans="1:6" ht="16" thickBot="1" x14ac:dyDescent="0.4">
      <c r="A27" s="2"/>
      <c r="B27" s="18" t="s">
        <v>18</v>
      </c>
      <c r="C27" s="15">
        <f>SUM(C15:C26)</f>
        <v>1</v>
      </c>
      <c r="E27" s="21">
        <f>SUM(D15:D26)</f>
        <v>-43397.621352191658</v>
      </c>
      <c r="F27" s="2"/>
    </row>
    <row r="28" spans="1:6" ht="16" thickTop="1" x14ac:dyDescent="0.35">
      <c r="A28" s="2"/>
      <c r="B28" s="6"/>
      <c r="C28" s="6"/>
      <c r="D28" s="6"/>
      <c r="E28" s="18"/>
      <c r="F28" s="22"/>
    </row>
    <row r="29" spans="1:6" ht="16" thickBot="1" x14ac:dyDescent="0.4">
      <c r="B29" s="31" t="s">
        <v>19</v>
      </c>
      <c r="C29" s="2"/>
      <c r="D29" s="33" t="s">
        <v>34</v>
      </c>
      <c r="E29" s="32">
        <f>SUM(E11:E27)</f>
        <v>13252.970554781052</v>
      </c>
    </row>
    <row r="30" spans="1:6" ht="16" thickTop="1" x14ac:dyDescent="0.35">
      <c r="A30" s="2"/>
      <c r="B30" s="1" t="s">
        <v>33</v>
      </c>
      <c r="C30" s="2"/>
      <c r="D30" s="2"/>
      <c r="E30" s="3"/>
      <c r="F30" s="23"/>
    </row>
    <row r="31" spans="1:6" ht="16" thickBot="1" x14ac:dyDescent="0.4"/>
    <row r="32" spans="1:6" x14ac:dyDescent="0.35">
      <c r="A32" s="44" t="s">
        <v>20</v>
      </c>
      <c r="B32" s="45"/>
      <c r="C32" s="45"/>
      <c r="D32" s="46"/>
    </row>
    <row r="33" spans="1:4" x14ac:dyDescent="0.35">
      <c r="A33" s="24"/>
      <c r="B33" s="2"/>
      <c r="C33" s="2"/>
      <c r="D33" s="25"/>
    </row>
    <row r="34" spans="1:4" x14ac:dyDescent="0.35">
      <c r="A34" s="26" t="s">
        <v>21</v>
      </c>
      <c r="B34" s="27" t="s">
        <v>22</v>
      </c>
      <c r="C34" s="47">
        <v>35226.82</v>
      </c>
      <c r="D34" s="48"/>
    </row>
    <row r="35" spans="1:4" x14ac:dyDescent="0.35">
      <c r="A35" s="49"/>
      <c r="B35" s="50"/>
      <c r="C35" s="50"/>
      <c r="D35" s="51"/>
    </row>
    <row r="36" spans="1:4" x14ac:dyDescent="0.35">
      <c r="A36" s="34" t="s">
        <v>23</v>
      </c>
      <c r="B36" s="17" t="s">
        <v>24</v>
      </c>
      <c r="C36" s="35">
        <f>E11</f>
        <v>56650.59190697271</v>
      </c>
      <c r="D36" s="36"/>
    </row>
    <row r="37" spans="1:4" x14ac:dyDescent="0.35">
      <c r="A37" s="24" t="s">
        <v>25</v>
      </c>
      <c r="B37" s="17" t="s">
        <v>26</v>
      </c>
      <c r="C37" s="35">
        <f>E27</f>
        <v>-43397.621352191658</v>
      </c>
      <c r="D37" s="36"/>
    </row>
    <row r="38" spans="1:4" x14ac:dyDescent="0.35">
      <c r="A38" s="37" t="s">
        <v>27</v>
      </c>
      <c r="B38" s="38"/>
      <c r="C38" s="38"/>
      <c r="D38" s="39"/>
    </row>
    <row r="39" spans="1:4" ht="16" thickBot="1" x14ac:dyDescent="0.4">
      <c r="A39" s="28" t="s">
        <v>28</v>
      </c>
      <c r="B39" s="29" t="s">
        <v>29</v>
      </c>
      <c r="C39" s="40">
        <v>30222.19</v>
      </c>
      <c r="D39" s="41"/>
    </row>
  </sheetData>
  <mergeCells count="10">
    <mergeCell ref="A1:F1"/>
    <mergeCell ref="C37:D37"/>
    <mergeCell ref="A38:D38"/>
    <mergeCell ref="C39:D39"/>
    <mergeCell ref="A2:F2"/>
    <mergeCell ref="A3:F3"/>
    <mergeCell ref="A32:D32"/>
    <mergeCell ref="C34:D34"/>
    <mergeCell ref="A35:D35"/>
    <mergeCell ref="C36:D36"/>
  </mergeCells>
  <pageMargins left="0.70866141732283472" right="0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</dc:creator>
  <cp:lastModifiedBy>Amy</cp:lastModifiedBy>
  <cp:lastPrinted>2023-04-08T05:45:52Z</cp:lastPrinted>
  <dcterms:created xsi:type="dcterms:W3CDTF">2023-04-08T05:35:06Z</dcterms:created>
  <dcterms:modified xsi:type="dcterms:W3CDTF">2023-04-08T06:03:33Z</dcterms:modified>
</cp:coreProperties>
</file>